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36 TEMAS TECNICOS\03 CANTIDADES\SOPORTES ADICION\SOLICITUD ADICION ENTREGADA + Z_ANEXOS AJUSTADOS EstMerc\"/>
    </mc:Choice>
  </mc:AlternateContent>
  <xr:revisionPtr revIDLastSave="0" documentId="13_ncr:1_{F264FB6A-BE4C-4D68-B3A4-EF78865D7AE8}" xr6:coauthVersionLast="47" xr6:coauthVersionMax="47" xr10:uidLastSave="{00000000-0000-0000-0000-000000000000}"/>
  <bookViews>
    <workbookView xWindow="-120" yWindow="-120" windowWidth="20730" windowHeight="11310" xr2:uid="{D110CC2F-9BC8-444B-A331-A40C978BB449}"/>
  </bookViews>
  <sheets>
    <sheet name="REVISION MAT. FERRETERIA" sheetId="1" r:id="rId1"/>
  </sheets>
  <externalReferences>
    <externalReference r:id="rId2"/>
  </externalReferences>
  <definedNames>
    <definedName name="_xlnm.Print_Area" localSheetId="0">'REVISION MAT. FERRETERIA'!$A$1:$Q$34</definedName>
    <definedName name="_xlnm.Print_Titles" localSheetId="0">'REVISION MAT. FERRETERIA'!$1:$6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P21" i="1"/>
  <c r="P18" i="1"/>
  <c r="P17" i="1"/>
  <c r="P14" i="1"/>
  <c r="P13" i="1"/>
  <c r="P10" i="1"/>
  <c r="P9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I21" i="1"/>
  <c r="I20" i="1"/>
  <c r="P20" i="1" s="1"/>
  <c r="I19" i="1"/>
  <c r="P19" i="1" s="1"/>
  <c r="I18" i="1"/>
  <c r="I17" i="1"/>
  <c r="I16" i="1"/>
  <c r="P16" i="1" s="1"/>
  <c r="I15" i="1"/>
  <c r="P15" i="1" s="1"/>
  <c r="I14" i="1"/>
  <c r="I13" i="1"/>
  <c r="I12" i="1"/>
  <c r="P12" i="1" s="1"/>
  <c r="I11" i="1"/>
  <c r="P11" i="1" s="1"/>
  <c r="I10" i="1"/>
  <c r="I9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I8" i="1"/>
  <c r="P8" i="1" s="1"/>
  <c r="Q21" i="1" l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K17" i="1"/>
  <c r="K13" i="1"/>
  <c r="G10" i="1"/>
  <c r="H21" i="1"/>
  <c r="G21" i="1"/>
  <c r="G20" i="1"/>
  <c r="K19" i="1"/>
  <c r="H18" i="1"/>
  <c r="K18" i="1"/>
  <c r="H17" i="1"/>
  <c r="J17" i="1" s="1"/>
  <c r="G17" i="1"/>
  <c r="L16" i="1"/>
  <c r="G16" i="1"/>
  <c r="L15" i="1"/>
  <c r="G15" i="1"/>
  <c r="G14" i="1"/>
  <c r="H13" i="1"/>
  <c r="G13" i="1"/>
  <c r="H12" i="1"/>
  <c r="J12" i="1" s="1"/>
  <c r="G12" i="1"/>
  <c r="K11" i="1"/>
  <c r="K10" i="1"/>
  <c r="G9" i="1"/>
  <c r="G8" i="1"/>
  <c r="Q25" i="1" l="1"/>
  <c r="Q26" i="1" s="1"/>
  <c r="Q23" i="1"/>
  <c r="G18" i="1"/>
  <c r="K21" i="1"/>
  <c r="K9" i="1"/>
  <c r="G11" i="1"/>
  <c r="G19" i="1"/>
  <c r="K14" i="1"/>
  <c r="K15" i="1"/>
  <c r="K8" i="1"/>
  <c r="K12" i="1"/>
  <c r="K16" i="1"/>
  <c r="K20" i="1"/>
  <c r="F15" i="1"/>
  <c r="L21" i="1"/>
  <c r="N21" i="1" s="1"/>
  <c r="L17" i="1"/>
  <c r="N17" i="1" s="1"/>
  <c r="F13" i="1"/>
  <c r="F14" i="1"/>
  <c r="F16" i="1"/>
  <c r="L12" i="1"/>
  <c r="N12" i="1" s="1"/>
  <c r="N15" i="1"/>
  <c r="H14" i="1"/>
  <c r="J14" i="1" s="1"/>
  <c r="F21" i="1"/>
  <c r="H15" i="1"/>
  <c r="J15" i="1" s="1"/>
  <c r="F12" i="1"/>
  <c r="L14" i="1"/>
  <c r="N14" i="1" s="1"/>
  <c r="H16" i="1"/>
  <c r="J16" i="1" s="1"/>
  <c r="F17" i="1"/>
  <c r="J18" i="1"/>
  <c r="J13" i="1"/>
  <c r="N16" i="1"/>
  <c r="L18" i="1"/>
  <c r="N18" i="1" s="1"/>
  <c r="J21" i="1"/>
  <c r="L13" i="1"/>
  <c r="N13" i="1" s="1"/>
  <c r="F18" i="1"/>
  <c r="Q24" i="1" l="1"/>
  <c r="Q27" i="1" s="1"/>
  <c r="F11" i="1"/>
  <c r="F10" i="1"/>
  <c r="F8" i="1"/>
  <c r="L20" i="1"/>
  <c r="L11" i="1"/>
  <c r="L19" i="1"/>
  <c r="N19" i="1" s="1"/>
  <c r="L10" i="1"/>
  <c r="L9" i="1"/>
  <c r="L8" i="1"/>
  <c r="H11" i="1"/>
  <c r="H19" i="1"/>
  <c r="J19" i="1" s="1"/>
  <c r="H10" i="1"/>
  <c r="H9" i="1"/>
  <c r="H8" i="1"/>
  <c r="H4" i="1"/>
  <c r="L4" i="1" s="1"/>
  <c r="N11" i="1" l="1"/>
  <c r="J8" i="1"/>
  <c r="J9" i="1"/>
  <c r="H20" i="1"/>
  <c r="J20" i="1" s="1"/>
  <c r="J10" i="1"/>
  <c r="J11" i="1"/>
  <c r="N20" i="1"/>
  <c r="N9" i="1"/>
  <c r="P23" i="1"/>
  <c r="N8" i="1"/>
  <c r="N10" i="1"/>
  <c r="F9" i="1"/>
  <c r="F19" i="1"/>
  <c r="F20" i="1"/>
  <c r="N25" i="1" l="1"/>
  <c r="N26" i="1" s="1"/>
  <c r="N23" i="1"/>
  <c r="N24" i="1" s="1"/>
  <c r="N27" i="1" s="1"/>
  <c r="J25" i="1"/>
  <c r="J26" i="1" s="1"/>
  <c r="J23" i="1"/>
  <c r="F25" i="1"/>
  <c r="F26" i="1" s="1"/>
  <c r="F23" i="1"/>
  <c r="F24" i="1" s="1"/>
  <c r="J24" i="1"/>
  <c r="J27" i="1" l="1"/>
  <c r="F27" i="1"/>
</calcChain>
</file>

<file path=xl/sharedStrings.xml><?xml version="1.0" encoding="utf-8"?>
<sst xmlns="http://schemas.openxmlformats.org/spreadsheetml/2006/main" count="34" uniqueCount="25">
  <si>
    <t>UNIDAD</t>
  </si>
  <si>
    <t>CANTIDAD</t>
  </si>
  <si>
    <t>PROPONENTE</t>
  </si>
  <si>
    <t>FECHA</t>
  </si>
  <si>
    <t>No.</t>
  </si>
  <si>
    <t>VR. PARCIAL</t>
  </si>
  <si>
    <t>DESCRIPCION</t>
  </si>
  <si>
    <t>VALOR TOTAL COTIZACION</t>
  </si>
  <si>
    <t>SUBTOTAL COSTOS DIRECTOS</t>
  </si>
  <si>
    <t>JOSÉ DIEGO MUÑOZ RESTREPO</t>
  </si>
  <si>
    <t>Director de Interventoría</t>
  </si>
  <si>
    <t>JOSÉ FERNANDO JARAMILLO GIRALDO</t>
  </si>
  <si>
    <t>Magister - Residente Interventoría</t>
  </si>
  <si>
    <t>R&amp;R GLOBAL SERVICES S.A.S</t>
  </si>
  <si>
    <t>PROPUESTA MINIMO VALOR UNITARIO PARA APU OE REVISIÓN</t>
  </si>
  <si>
    <t>VR. PARCIAL REVISADO Y APROBADO</t>
  </si>
  <si>
    <t>FERRETERIA LA SATELITE E.M.A. S.A.S</t>
  </si>
  <si>
    <t>MATERIALES FERRETERÍA</t>
  </si>
  <si>
    <t>VR. UNITARIO</t>
  </si>
  <si>
    <t>VR. UNITARIO REVISADO Y APROBADO</t>
  </si>
  <si>
    <t>BASE PARA CALCULO DE IVA</t>
  </si>
  <si>
    <t>IVA</t>
  </si>
  <si>
    <t>SUBTOTAL MATERIALES FERRETERÍA</t>
  </si>
  <si>
    <t>COMPARATIVO COTIZACIONES SUMINISTRO MATERIALES FERRETERIA</t>
  </si>
  <si>
    <t>TOPACO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</si>
</sst>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.00"/>
    <numFmt numFmtId="165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4" fontId="2" fillId="3" borderId="17" xfId="0" applyNumberFormat="1" applyFont="1" applyFill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vertical="center"/>
    </xf>
    <xf numFmtId="164" fontId="2" fillId="4" borderId="18" xfId="0" applyNumberFormat="1" applyFont="1" applyFill="1" applyBorder="1" applyAlignment="1">
      <alignment vertical="center"/>
    </xf>
    <xf numFmtId="4" fontId="2" fillId="2" borderId="16" xfId="0" applyNumberFormat="1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164" fontId="3" fillId="4" borderId="13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5" borderId="11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/>
    </xf>
    <xf numFmtId="164" fontId="3" fillId="3" borderId="23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4" fontId="3" fillId="4" borderId="20" xfId="0" applyNumberFormat="1" applyFont="1" applyFill="1" applyBorder="1" applyAlignment="1">
      <alignment horizontal="right" vertical="center"/>
    </xf>
    <xf numFmtId="164" fontId="3" fillId="4" borderId="21" xfId="0" applyNumberFormat="1" applyFont="1" applyFill="1" applyBorder="1" applyAlignment="1">
      <alignment horizontal="right" vertical="center"/>
    </xf>
    <xf numFmtId="164" fontId="3" fillId="4" borderId="22" xfId="0" applyNumberFormat="1" applyFont="1" applyFill="1" applyBorder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164" fontId="3" fillId="2" borderId="21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164" fontId="3" fillId="5" borderId="2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4" fontId="3" fillId="3" borderId="19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vertical="center"/>
    </xf>
    <xf numFmtId="164" fontId="3" fillId="3" borderId="18" xfId="0" applyNumberFormat="1" applyFont="1" applyFill="1" applyBorder="1" applyAlignment="1">
      <alignment vertical="center"/>
    </xf>
    <xf numFmtId="4" fontId="3" fillId="4" borderId="16" xfId="0" applyNumberFormat="1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vertical="center"/>
    </xf>
    <xf numFmtId="164" fontId="3" fillId="4" borderId="18" xfId="0" applyNumberFormat="1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10" fontId="3" fillId="0" borderId="1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right" vertical="center"/>
    </xf>
    <xf numFmtId="10" fontId="2" fillId="0" borderId="10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justify" vertical="center"/>
    </xf>
    <xf numFmtId="0" fontId="3" fillId="0" borderId="28" xfId="0" applyFont="1" applyBorder="1" applyAlignment="1">
      <alignment horizontal="justify" vertical="center"/>
    </xf>
    <xf numFmtId="0" fontId="3" fillId="0" borderId="29" xfId="0" applyFont="1" applyBorder="1" applyAlignment="1">
      <alignment horizontal="justify" vertical="center"/>
    </xf>
    <xf numFmtId="0" fontId="3" fillId="0" borderId="30" xfId="0" applyFont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31" xfId="0" applyNumberFormat="1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3_ADM-INGENIEROS 2" xfId="2" xr:uid="{3DC63115-9C03-42B1-954B-364BBDFC4CDA}"/>
    <cellStyle name="Normal_CONSOLIDADO PRESUPUESTOS OCC Y URA" xfId="1" xr:uid="{E9DDD666-F158-4233-BC79-ADAB30AE8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LISTADO%20DE%20MATERIALES%20PARA%20COTIZACIONES.xlsx" TargetMode="External"/><Relationship Id="rId1" Type="http://schemas.openxmlformats.org/officeDocument/2006/relationships/externalLinkPath" Target="/Users/ARQ%20JFAM/Documents/1.%20JFAM%202024/INFORMACI&#211;N%20YONDO%20URBANISMO/GYP%2099%20SAS%20ZOMAC/CORRESPONDENCIA%20RECIBIDA/AJUSTES%20ADICION/1-8-2024/LISTADO%20DE%20MATERIALES%20PARA%20COTIZ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ERIALES"/>
      <sheetName val="PVC"/>
      <sheetName val="ELECTRICOS"/>
      <sheetName val="FERRETERIA"/>
      <sheetName val="TOPACO PVC"/>
      <sheetName val="TOPACO FERR."/>
      <sheetName val="P. DEL AGUA"/>
      <sheetName val="FERRET. (2)"/>
      <sheetName val="SATELITE"/>
      <sheetName val="SATELITE FERRET."/>
      <sheetName val="ELECT. COT. (1)"/>
    </sheetNames>
    <sheetDataSet>
      <sheetData sheetId="0"/>
      <sheetData sheetId="1"/>
      <sheetData sheetId="2"/>
      <sheetData sheetId="3">
        <row r="6">
          <cell r="B6" t="str">
            <v>CLAVO COMÚN DE 1 1/2" A 3 1/2"</v>
          </cell>
          <cell r="C6" t="str">
            <v>LIBRA</v>
          </cell>
          <cell r="D6">
            <v>36</v>
          </cell>
          <cell r="E6">
            <v>4621.8500000000004</v>
          </cell>
        </row>
        <row r="7">
          <cell r="B7" t="str">
            <v>ARENA DE TRITURACIÓN Y/O ARENA NATURAL</v>
          </cell>
          <cell r="C7" t="str">
            <v>M3</v>
          </cell>
          <cell r="D7">
            <v>9</v>
          </cell>
          <cell r="E7">
            <v>56620.17</v>
          </cell>
        </row>
        <row r="8">
          <cell r="B8" t="str">
            <v>TRITURADO TAMAÑO 3/4''</v>
          </cell>
          <cell r="C8" t="str">
            <v>M3</v>
          </cell>
          <cell r="D8">
            <v>11</v>
          </cell>
          <cell r="E8">
            <v>45864.71</v>
          </cell>
        </row>
        <row r="9">
          <cell r="B9" t="str">
            <v>CEMENTO PORTLAND ASTM C150 TIPO I</v>
          </cell>
          <cell r="C9" t="str">
            <v>SACO</v>
          </cell>
          <cell r="D9">
            <v>112</v>
          </cell>
          <cell r="E9">
            <v>27610.080000000002</v>
          </cell>
        </row>
        <row r="10">
          <cell r="B10" t="str">
            <v>FORMALETA 18MM 183X244CM</v>
          </cell>
          <cell r="C10" t="str">
            <v>UNIDAD</v>
          </cell>
          <cell r="D10">
            <v>3</v>
          </cell>
          <cell r="E10">
            <v>210000</v>
          </cell>
        </row>
        <row r="11">
          <cell r="B11" t="str">
            <v>IMPERMEABILIZANTE PARA CONCRETO</v>
          </cell>
          <cell r="C11" t="str">
            <v>GALÓN</v>
          </cell>
          <cell r="D11">
            <v>11</v>
          </cell>
          <cell r="E11">
            <v>16806.72</v>
          </cell>
        </row>
        <row r="12">
          <cell r="B12" t="str">
            <v>TUBERÍA NEGRA REDONDA DE 2" DE 1,5MM</v>
          </cell>
          <cell r="C12" t="str">
            <v>UNIDAD</v>
          </cell>
          <cell r="D12">
            <v>6</v>
          </cell>
          <cell r="E12">
            <v>104308.68</v>
          </cell>
        </row>
        <row r="13">
          <cell r="B13" t="str">
            <v>TUBERÍA NEGRA REDONDA DE 1" DE 1,5MM</v>
          </cell>
          <cell r="C13" t="str">
            <v>UNIDAD</v>
          </cell>
          <cell r="D13">
            <v>4</v>
          </cell>
          <cell r="E13">
            <v>86974.79</v>
          </cell>
        </row>
        <row r="14">
          <cell r="B14" t="str">
            <v>PLATINAS Y PERNOS DE ANCLAJE</v>
          </cell>
          <cell r="C14" t="str">
            <v>UNIDAD</v>
          </cell>
          <cell r="D14">
            <v>3</v>
          </cell>
          <cell r="E14">
            <v>37815.129999999997</v>
          </cell>
        </row>
        <row r="15">
          <cell r="B15" t="str">
            <v>SOLDADURA</v>
          </cell>
          <cell r="C15" t="str">
            <v>KG</v>
          </cell>
          <cell r="D15">
            <v>8</v>
          </cell>
          <cell r="E15">
            <v>10084.030000000001</v>
          </cell>
        </row>
        <row r="16">
          <cell r="B16" t="str">
            <v>PINTURA 3 EN 1</v>
          </cell>
          <cell r="C16" t="str">
            <v>GALON</v>
          </cell>
          <cell r="D16">
            <v>1</v>
          </cell>
          <cell r="E16">
            <v>88235.29</v>
          </cell>
        </row>
        <row r="17">
          <cell r="B17" t="str">
            <v>PIEDRA SELECCIONADA ENTRE 2" Y 3"</v>
          </cell>
          <cell r="C17" t="str">
            <v>M3</v>
          </cell>
          <cell r="D17">
            <v>112</v>
          </cell>
          <cell r="E17">
            <v>68681.320000000007</v>
          </cell>
        </row>
        <row r="18">
          <cell r="B18" t="str">
            <v>ESTOPA</v>
          </cell>
          <cell r="C18" t="str">
            <v>KG</v>
          </cell>
          <cell r="D18">
            <v>36</v>
          </cell>
          <cell r="E18">
            <v>4590.76</v>
          </cell>
        </row>
        <row r="19">
          <cell r="B19" t="str">
            <v>MATERIAL DE RECEBO PARA RELLENO</v>
          </cell>
          <cell r="C19" t="str">
            <v>M3</v>
          </cell>
          <cell r="D19">
            <v>16092</v>
          </cell>
          <cell r="G19">
            <v>24590</v>
          </cell>
        </row>
      </sheetData>
      <sheetData sheetId="4"/>
      <sheetData sheetId="5">
        <row r="5">
          <cell r="E5">
            <v>4853</v>
          </cell>
        </row>
        <row r="6">
          <cell r="E6">
            <v>59451</v>
          </cell>
        </row>
        <row r="7">
          <cell r="E7">
            <v>48158</v>
          </cell>
        </row>
        <row r="8">
          <cell r="E8">
            <v>28991</v>
          </cell>
        </row>
        <row r="9">
          <cell r="E9">
            <v>220500</v>
          </cell>
        </row>
        <row r="10">
          <cell r="E10">
            <v>17647</v>
          </cell>
        </row>
        <row r="11">
          <cell r="E11">
            <v>109524</v>
          </cell>
        </row>
        <row r="12">
          <cell r="E12">
            <v>91324</v>
          </cell>
        </row>
        <row r="13">
          <cell r="E13">
            <v>39706</v>
          </cell>
        </row>
        <row r="14">
          <cell r="E14">
            <v>10588</v>
          </cell>
        </row>
        <row r="15">
          <cell r="E15">
            <v>92647</v>
          </cell>
        </row>
        <row r="16">
          <cell r="E16">
            <v>72115</v>
          </cell>
        </row>
        <row r="17">
          <cell r="E17">
            <v>4820</v>
          </cell>
        </row>
        <row r="18">
          <cell r="E18">
            <v>25820</v>
          </cell>
        </row>
      </sheetData>
      <sheetData sheetId="6"/>
      <sheetData sheetId="7">
        <row r="5">
          <cell r="E5">
            <v>4737</v>
          </cell>
        </row>
        <row r="6">
          <cell r="E6">
            <v>58036</v>
          </cell>
        </row>
        <row r="7">
          <cell r="E7">
            <v>47011</v>
          </cell>
        </row>
        <row r="8">
          <cell r="E8">
            <v>28300</v>
          </cell>
        </row>
        <row r="9">
          <cell r="E9">
            <v>215250</v>
          </cell>
        </row>
        <row r="10">
          <cell r="E10">
            <v>17227</v>
          </cell>
        </row>
        <row r="11">
          <cell r="E11">
            <v>106916</v>
          </cell>
        </row>
        <row r="12">
          <cell r="E12">
            <v>89149</v>
          </cell>
        </row>
        <row r="13">
          <cell r="E13">
            <v>38761</v>
          </cell>
        </row>
        <row r="14">
          <cell r="E14">
            <v>10336</v>
          </cell>
        </row>
        <row r="15">
          <cell r="E15">
            <v>90441</v>
          </cell>
        </row>
        <row r="16">
          <cell r="E16">
            <v>70398</v>
          </cell>
        </row>
        <row r="17">
          <cell r="E17">
            <v>4706</v>
          </cell>
        </row>
        <row r="18">
          <cell r="E18">
            <v>25205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3F7-5720-42D3-8D03-B13786DC49F4}">
  <sheetPr>
    <pageSetUpPr fitToPage="1"/>
  </sheetPr>
  <dimension ref="A1:AX34"/>
  <sheetViews>
    <sheetView tabSelected="1" zoomScale="80" zoomScaleNormal="80" workbookViewId="0">
      <selection activeCell="B2" sqref="B1:Q1048576"/>
    </sheetView>
  </sheetViews>
  <sheetFormatPr baseColWidth="10" defaultRowHeight="14.25" x14ac:dyDescent="0.25"/>
  <cols>
    <col min="1" max="1" width="4.42578125" style="2" bestFit="1" customWidth="1"/>
    <col min="2" max="2" width="32.7109375" style="2" bestFit="1" customWidth="1"/>
    <col min="3" max="3" width="9.140625" style="2" bestFit="1" customWidth="1"/>
    <col min="4" max="4" width="11.85546875" style="3" bestFit="1" customWidth="1"/>
    <col min="5" max="5" width="16.140625" style="4" customWidth="1"/>
    <col min="6" max="6" width="19.140625" style="4" customWidth="1"/>
    <col min="7" max="7" width="9.140625" style="2" customWidth="1"/>
    <col min="8" max="8" width="11.85546875" style="3" customWidth="1"/>
    <col min="9" max="9" width="16.140625" style="4" customWidth="1"/>
    <col min="10" max="10" width="18.7109375" style="4" customWidth="1"/>
    <col min="11" max="11" width="9.140625" style="2" customWidth="1"/>
    <col min="12" max="12" width="11.85546875" style="3" customWidth="1"/>
    <col min="13" max="14" width="18.7109375" style="4" customWidth="1"/>
    <col min="15" max="15" width="9.140625" style="2" customWidth="1"/>
    <col min="16" max="16" width="18.7109375" style="4" customWidth="1"/>
    <col min="17" max="17" width="18.7109375" style="2" customWidth="1"/>
    <col min="18" max="16384" width="11.42578125" style="2"/>
  </cols>
  <sheetData>
    <row r="1" spans="1:17" s="110" customFormat="1" ht="18.75" x14ac:dyDescent="0.25">
      <c r="A1" s="126" t="s">
        <v>23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8"/>
    </row>
    <row r="2" spans="1:17" ht="15" thickBot="1" x14ac:dyDescent="0.3"/>
    <row r="3" spans="1:17" ht="51" customHeight="1" x14ac:dyDescent="0.25">
      <c r="B3" s="1" t="s">
        <v>2</v>
      </c>
      <c r="D3" s="123" t="s">
        <v>13</v>
      </c>
      <c r="E3" s="124"/>
      <c r="F3" s="125"/>
      <c r="H3" s="117" t="s">
        <v>16</v>
      </c>
      <c r="I3" s="118"/>
      <c r="J3" s="119"/>
      <c r="L3" s="120" t="s">
        <v>24</v>
      </c>
      <c r="M3" s="121"/>
      <c r="N3" s="122"/>
      <c r="P3" s="111" t="s">
        <v>14</v>
      </c>
      <c r="Q3" s="112"/>
    </row>
    <row r="4" spans="1:17" ht="15" x14ac:dyDescent="0.25">
      <c r="B4" s="1" t="s">
        <v>3</v>
      </c>
      <c r="D4" s="129">
        <v>45353</v>
      </c>
      <c r="E4" s="130"/>
      <c r="F4" s="131"/>
      <c r="H4" s="138">
        <f>+D4</f>
        <v>45353</v>
      </c>
      <c r="I4" s="139"/>
      <c r="J4" s="140"/>
      <c r="L4" s="132">
        <f>+H4</f>
        <v>45353</v>
      </c>
      <c r="M4" s="133"/>
      <c r="N4" s="134"/>
      <c r="P4" s="113"/>
      <c r="Q4" s="114"/>
    </row>
    <row r="5" spans="1:17" ht="15" thickBot="1" x14ac:dyDescent="0.3">
      <c r="D5" s="129"/>
      <c r="E5" s="130"/>
      <c r="F5" s="131"/>
      <c r="H5" s="141"/>
      <c r="I5" s="142"/>
      <c r="J5" s="143"/>
      <c r="L5" s="135"/>
      <c r="M5" s="136"/>
      <c r="N5" s="137"/>
      <c r="P5" s="115"/>
      <c r="Q5" s="116"/>
    </row>
    <row r="6" spans="1:17" s="84" customFormat="1" ht="45.75" thickBot="1" x14ac:dyDescent="0.3">
      <c r="A6" s="72" t="s">
        <v>4</v>
      </c>
      <c r="B6" s="104" t="s">
        <v>6</v>
      </c>
      <c r="C6" s="97" t="s">
        <v>0</v>
      </c>
      <c r="D6" s="74" t="s">
        <v>1</v>
      </c>
      <c r="E6" s="75" t="s">
        <v>18</v>
      </c>
      <c r="F6" s="76" t="s">
        <v>5</v>
      </c>
      <c r="G6" s="97" t="s">
        <v>0</v>
      </c>
      <c r="H6" s="77" t="s">
        <v>1</v>
      </c>
      <c r="I6" s="78" t="s">
        <v>18</v>
      </c>
      <c r="J6" s="79" t="s">
        <v>5</v>
      </c>
      <c r="K6" s="73" t="s">
        <v>0</v>
      </c>
      <c r="L6" s="80" t="s">
        <v>1</v>
      </c>
      <c r="M6" s="81" t="s">
        <v>18</v>
      </c>
      <c r="N6" s="82" t="s">
        <v>5</v>
      </c>
      <c r="O6" s="97" t="s">
        <v>0</v>
      </c>
      <c r="P6" s="83" t="s">
        <v>19</v>
      </c>
      <c r="Q6" s="83" t="s">
        <v>15</v>
      </c>
    </row>
    <row r="7" spans="1:17" s="1" customFormat="1" ht="15.75" thickBot="1" x14ac:dyDescent="0.3">
      <c r="A7" s="12"/>
      <c r="B7" s="105" t="s">
        <v>17</v>
      </c>
      <c r="C7" s="98"/>
      <c r="D7" s="6"/>
      <c r="E7" s="13"/>
      <c r="F7" s="14"/>
      <c r="G7" s="98"/>
      <c r="H7" s="15"/>
      <c r="I7" s="16"/>
      <c r="J7" s="17"/>
      <c r="K7" s="5"/>
      <c r="L7" s="18"/>
      <c r="M7" s="19"/>
      <c r="N7" s="20"/>
      <c r="O7" s="98"/>
      <c r="P7" s="21"/>
      <c r="Q7" s="21"/>
    </row>
    <row r="8" spans="1:17" ht="28.5" x14ac:dyDescent="0.25">
      <c r="A8" s="7">
        <v>1</v>
      </c>
      <c r="B8" s="106" t="str">
        <f>+[1]FERRETERIA!B6</f>
        <v>CLAVO COMÚN DE 1 1/2" A 3 1/2"</v>
      </c>
      <c r="C8" s="99" t="str">
        <f>+[1]FERRETERIA!C6</f>
        <v>LIBRA</v>
      </c>
      <c r="D8" s="38">
        <f>+[1]FERRETERIA!D6</f>
        <v>36</v>
      </c>
      <c r="E8" s="39">
        <f>+'[1]FERRET. (2)'!E5</f>
        <v>4737</v>
      </c>
      <c r="F8" s="40">
        <f t="shared" ref="F8:F20" si="0">+D8*E8</f>
        <v>170532</v>
      </c>
      <c r="G8" s="99" t="str">
        <f>+C8</f>
        <v>LIBRA</v>
      </c>
      <c r="H8" s="41">
        <f>+D8</f>
        <v>36</v>
      </c>
      <c r="I8" s="42">
        <f>+[1]FERRETERIA!E6</f>
        <v>4621.8500000000004</v>
      </c>
      <c r="J8" s="43">
        <f t="shared" ref="J8:J20" si="1">+I8*H8</f>
        <v>166386.6</v>
      </c>
      <c r="K8" s="8" t="str">
        <f>+C8</f>
        <v>LIBRA</v>
      </c>
      <c r="L8" s="44">
        <f>+D8</f>
        <v>36</v>
      </c>
      <c r="M8" s="45">
        <f>+'[1]TOPACO FERR.'!E5</f>
        <v>4853</v>
      </c>
      <c r="N8" s="46">
        <f t="shared" ref="N8:N20" si="2">+M8*L8</f>
        <v>174708</v>
      </c>
      <c r="O8" s="8" t="str">
        <f>+G8</f>
        <v>LIBRA</v>
      </c>
      <c r="P8" s="47">
        <f>+I8</f>
        <v>4621.8500000000004</v>
      </c>
      <c r="Q8" s="47">
        <f>+P8*D8</f>
        <v>166386.6</v>
      </c>
    </row>
    <row r="9" spans="1:17" ht="28.5" x14ac:dyDescent="0.25">
      <c r="A9" s="9">
        <v>2</v>
      </c>
      <c r="B9" s="107" t="str">
        <f>+[1]FERRETERIA!B7</f>
        <v>ARENA DE TRITURACIÓN Y/O ARENA NATURAL</v>
      </c>
      <c r="C9" s="100" t="str">
        <f>+[1]FERRETERIA!C7</f>
        <v>M3</v>
      </c>
      <c r="D9" s="48">
        <f>+[1]FERRETERIA!D7</f>
        <v>9</v>
      </c>
      <c r="E9" s="49">
        <f>+'[1]FERRET. (2)'!E6</f>
        <v>58036</v>
      </c>
      <c r="F9" s="50">
        <f t="shared" si="0"/>
        <v>522324</v>
      </c>
      <c r="G9" s="100" t="str">
        <f t="shared" ref="G9:G21" si="3">+C9</f>
        <v>M3</v>
      </c>
      <c r="H9" s="51">
        <f>+D9</f>
        <v>9</v>
      </c>
      <c r="I9" s="52">
        <f>+[1]FERRETERIA!E7</f>
        <v>56620.17</v>
      </c>
      <c r="J9" s="53">
        <f t="shared" si="1"/>
        <v>509581.52999999997</v>
      </c>
      <c r="K9" s="10" t="str">
        <f t="shared" ref="K9:K21" si="4">+C9</f>
        <v>M3</v>
      </c>
      <c r="L9" s="54">
        <f>+D9</f>
        <v>9</v>
      </c>
      <c r="M9" s="55">
        <f>+'[1]TOPACO FERR.'!E6</f>
        <v>59451</v>
      </c>
      <c r="N9" s="56">
        <f t="shared" si="2"/>
        <v>535059</v>
      </c>
      <c r="O9" s="10" t="str">
        <f t="shared" ref="O9:O21" si="5">+G9</f>
        <v>M3</v>
      </c>
      <c r="P9" s="57">
        <f t="shared" ref="P9:P21" si="6">+I9</f>
        <v>56620.17</v>
      </c>
      <c r="Q9" s="57">
        <f t="shared" ref="Q9:Q21" si="7">+P9*D9</f>
        <v>509581.52999999997</v>
      </c>
    </row>
    <row r="10" spans="1:17" x14ac:dyDescent="0.25">
      <c r="A10" s="9">
        <v>3</v>
      </c>
      <c r="B10" s="107" t="str">
        <f>+[1]FERRETERIA!B8</f>
        <v>TRITURADO TAMAÑO 3/4''</v>
      </c>
      <c r="C10" s="100" t="str">
        <f>+[1]FERRETERIA!C8</f>
        <v>M3</v>
      </c>
      <c r="D10" s="48">
        <f>+[1]FERRETERIA!D8</f>
        <v>11</v>
      </c>
      <c r="E10" s="49">
        <f>+'[1]FERRET. (2)'!E7</f>
        <v>47011</v>
      </c>
      <c r="F10" s="50">
        <f t="shared" si="0"/>
        <v>517121</v>
      </c>
      <c r="G10" s="100" t="str">
        <f t="shared" si="3"/>
        <v>M3</v>
      </c>
      <c r="H10" s="51">
        <f>+D10</f>
        <v>11</v>
      </c>
      <c r="I10" s="52">
        <f>+[1]FERRETERIA!E8</f>
        <v>45864.71</v>
      </c>
      <c r="J10" s="53">
        <f t="shared" si="1"/>
        <v>504511.81</v>
      </c>
      <c r="K10" s="10" t="str">
        <f t="shared" si="4"/>
        <v>M3</v>
      </c>
      <c r="L10" s="54">
        <f>+D10</f>
        <v>11</v>
      </c>
      <c r="M10" s="55">
        <f>+'[1]TOPACO FERR.'!E7</f>
        <v>48158</v>
      </c>
      <c r="N10" s="56">
        <f t="shared" si="2"/>
        <v>529738</v>
      </c>
      <c r="O10" s="10" t="str">
        <f t="shared" si="5"/>
        <v>M3</v>
      </c>
      <c r="P10" s="57">
        <f t="shared" si="6"/>
        <v>45864.71</v>
      </c>
      <c r="Q10" s="57">
        <f t="shared" si="7"/>
        <v>504511.81</v>
      </c>
    </row>
    <row r="11" spans="1:17" ht="28.5" x14ac:dyDescent="0.25">
      <c r="A11" s="9">
        <v>4</v>
      </c>
      <c r="B11" s="108" t="str">
        <f>+[1]FERRETERIA!B9</f>
        <v>CEMENTO PORTLAND ASTM C150 TIPO I</v>
      </c>
      <c r="C11" s="101" t="str">
        <f>+[1]FERRETERIA!C9</f>
        <v>SACO</v>
      </c>
      <c r="D11" s="58">
        <f>+[1]FERRETERIA!D9</f>
        <v>112</v>
      </c>
      <c r="E11" s="59">
        <f>+'[1]FERRET. (2)'!E8</f>
        <v>28300</v>
      </c>
      <c r="F11" s="60">
        <f>+D11*E11</f>
        <v>3169600</v>
      </c>
      <c r="G11" s="101" t="str">
        <f t="shared" si="3"/>
        <v>SACO</v>
      </c>
      <c r="H11" s="61">
        <f>+D11</f>
        <v>112</v>
      </c>
      <c r="I11" s="62">
        <f>+[1]FERRETERIA!E9</f>
        <v>27610.080000000002</v>
      </c>
      <c r="J11" s="63">
        <f>+I11*H11</f>
        <v>3092328.96</v>
      </c>
      <c r="K11" s="11" t="str">
        <f t="shared" si="4"/>
        <v>SACO</v>
      </c>
      <c r="L11" s="64">
        <f>+D11</f>
        <v>112</v>
      </c>
      <c r="M11" s="65">
        <f>+'[1]TOPACO FERR.'!E8</f>
        <v>28991</v>
      </c>
      <c r="N11" s="66">
        <f>+M11*L11</f>
        <v>3246992</v>
      </c>
      <c r="O11" s="11" t="str">
        <f t="shared" si="5"/>
        <v>SACO</v>
      </c>
      <c r="P11" s="67">
        <f t="shared" si="6"/>
        <v>27610.080000000002</v>
      </c>
      <c r="Q11" s="67">
        <f t="shared" si="7"/>
        <v>3092328.96</v>
      </c>
    </row>
    <row r="12" spans="1:17" ht="28.5" x14ac:dyDescent="0.25">
      <c r="A12" s="9">
        <v>5</v>
      </c>
      <c r="B12" s="107" t="str">
        <f>+[1]FERRETERIA!B10</f>
        <v>FORMALETA 18MM 183X244CM</v>
      </c>
      <c r="C12" s="100" t="str">
        <f>+[1]FERRETERIA!C10</f>
        <v>UNIDAD</v>
      </c>
      <c r="D12" s="48">
        <f>+[1]FERRETERIA!D10</f>
        <v>3</v>
      </c>
      <c r="E12" s="49">
        <f>+'[1]FERRET. (2)'!E9</f>
        <v>215250</v>
      </c>
      <c r="F12" s="50">
        <f t="shared" ref="F12:F15" si="8">+D12*E12</f>
        <v>645750</v>
      </c>
      <c r="G12" s="100" t="str">
        <f t="shared" si="3"/>
        <v>UNIDAD</v>
      </c>
      <c r="H12" s="51">
        <f t="shared" ref="H12:H15" si="9">+D12</f>
        <v>3</v>
      </c>
      <c r="I12" s="52">
        <f>+[1]FERRETERIA!E10</f>
        <v>210000</v>
      </c>
      <c r="J12" s="53">
        <f t="shared" ref="J12:J15" si="10">+I12*H12</f>
        <v>630000</v>
      </c>
      <c r="K12" s="10" t="str">
        <f t="shared" si="4"/>
        <v>UNIDAD</v>
      </c>
      <c r="L12" s="54">
        <f t="shared" ref="L12:L15" si="11">+D12</f>
        <v>3</v>
      </c>
      <c r="M12" s="55">
        <f>+'[1]TOPACO FERR.'!E9</f>
        <v>220500</v>
      </c>
      <c r="N12" s="56">
        <f t="shared" ref="N12:N15" si="12">+M12*L12</f>
        <v>661500</v>
      </c>
      <c r="O12" s="10" t="str">
        <f t="shared" si="5"/>
        <v>UNIDAD</v>
      </c>
      <c r="P12" s="57">
        <f t="shared" si="6"/>
        <v>210000</v>
      </c>
      <c r="Q12" s="57">
        <f t="shared" si="7"/>
        <v>630000</v>
      </c>
    </row>
    <row r="13" spans="1:17" ht="28.5" x14ac:dyDescent="0.25">
      <c r="A13" s="9">
        <v>6</v>
      </c>
      <c r="B13" s="107" t="str">
        <f>+[1]FERRETERIA!B11</f>
        <v>IMPERMEABILIZANTE PARA CONCRETO</v>
      </c>
      <c r="C13" s="100" t="str">
        <f>+[1]FERRETERIA!C11</f>
        <v>GALÓN</v>
      </c>
      <c r="D13" s="48">
        <f>+[1]FERRETERIA!D11</f>
        <v>11</v>
      </c>
      <c r="E13" s="49">
        <f>+'[1]FERRET. (2)'!E10</f>
        <v>17227</v>
      </c>
      <c r="F13" s="50">
        <f t="shared" si="8"/>
        <v>189497</v>
      </c>
      <c r="G13" s="100" t="str">
        <f t="shared" si="3"/>
        <v>GALÓN</v>
      </c>
      <c r="H13" s="51">
        <f t="shared" si="9"/>
        <v>11</v>
      </c>
      <c r="I13" s="52">
        <f>+[1]FERRETERIA!E11</f>
        <v>16806.72</v>
      </c>
      <c r="J13" s="53">
        <f t="shared" si="10"/>
        <v>184873.92</v>
      </c>
      <c r="K13" s="10" t="str">
        <f t="shared" si="4"/>
        <v>GALÓN</v>
      </c>
      <c r="L13" s="54">
        <f t="shared" si="11"/>
        <v>11</v>
      </c>
      <c r="M13" s="55">
        <f>+'[1]TOPACO FERR.'!E10</f>
        <v>17647</v>
      </c>
      <c r="N13" s="56">
        <f t="shared" si="12"/>
        <v>194117</v>
      </c>
      <c r="O13" s="10" t="str">
        <f t="shared" si="5"/>
        <v>GALÓN</v>
      </c>
      <c r="P13" s="57">
        <f t="shared" si="6"/>
        <v>16806.72</v>
      </c>
      <c r="Q13" s="57">
        <f t="shared" si="7"/>
        <v>184873.92</v>
      </c>
    </row>
    <row r="14" spans="1:17" ht="28.5" x14ac:dyDescent="0.25">
      <c r="A14" s="9">
        <v>7</v>
      </c>
      <c r="B14" s="107" t="str">
        <f>+[1]FERRETERIA!B12</f>
        <v>TUBERÍA NEGRA REDONDA DE 2" DE 1,5MM</v>
      </c>
      <c r="C14" s="100" t="str">
        <f>+[1]FERRETERIA!C12</f>
        <v>UNIDAD</v>
      </c>
      <c r="D14" s="48">
        <f>+[1]FERRETERIA!D12</f>
        <v>6</v>
      </c>
      <c r="E14" s="49">
        <f>+'[1]FERRET. (2)'!E11</f>
        <v>106916</v>
      </c>
      <c r="F14" s="50">
        <f t="shared" si="8"/>
        <v>641496</v>
      </c>
      <c r="G14" s="100" t="str">
        <f t="shared" si="3"/>
        <v>UNIDAD</v>
      </c>
      <c r="H14" s="51">
        <f t="shared" si="9"/>
        <v>6</v>
      </c>
      <c r="I14" s="52">
        <f>+[1]FERRETERIA!E12</f>
        <v>104308.68</v>
      </c>
      <c r="J14" s="53">
        <f t="shared" si="10"/>
        <v>625852.07999999996</v>
      </c>
      <c r="K14" s="10" t="str">
        <f t="shared" si="4"/>
        <v>UNIDAD</v>
      </c>
      <c r="L14" s="54">
        <f t="shared" si="11"/>
        <v>6</v>
      </c>
      <c r="M14" s="55">
        <f>+'[1]TOPACO FERR.'!E11</f>
        <v>109524</v>
      </c>
      <c r="N14" s="56">
        <f t="shared" si="12"/>
        <v>657144</v>
      </c>
      <c r="O14" s="10" t="str">
        <f t="shared" si="5"/>
        <v>UNIDAD</v>
      </c>
      <c r="P14" s="57">
        <f t="shared" si="6"/>
        <v>104308.68</v>
      </c>
      <c r="Q14" s="57">
        <f t="shared" si="7"/>
        <v>625852.07999999996</v>
      </c>
    </row>
    <row r="15" spans="1:17" ht="28.5" x14ac:dyDescent="0.25">
      <c r="A15" s="9">
        <v>8</v>
      </c>
      <c r="B15" s="107" t="str">
        <f>+[1]FERRETERIA!B13</f>
        <v>TUBERÍA NEGRA REDONDA DE 1" DE 1,5MM</v>
      </c>
      <c r="C15" s="100" t="str">
        <f>+[1]FERRETERIA!C13</f>
        <v>UNIDAD</v>
      </c>
      <c r="D15" s="48">
        <f>+[1]FERRETERIA!D13</f>
        <v>4</v>
      </c>
      <c r="E15" s="49">
        <f>+'[1]FERRET. (2)'!E12</f>
        <v>89149</v>
      </c>
      <c r="F15" s="50">
        <f t="shared" si="8"/>
        <v>356596</v>
      </c>
      <c r="G15" s="100" t="str">
        <f t="shared" si="3"/>
        <v>UNIDAD</v>
      </c>
      <c r="H15" s="51">
        <f t="shared" si="9"/>
        <v>4</v>
      </c>
      <c r="I15" s="52">
        <f>+[1]FERRETERIA!E13</f>
        <v>86974.79</v>
      </c>
      <c r="J15" s="53">
        <f t="shared" si="10"/>
        <v>347899.16</v>
      </c>
      <c r="K15" s="10" t="str">
        <f t="shared" si="4"/>
        <v>UNIDAD</v>
      </c>
      <c r="L15" s="54">
        <f t="shared" si="11"/>
        <v>4</v>
      </c>
      <c r="M15" s="55">
        <f>+'[1]TOPACO FERR.'!E12</f>
        <v>91324</v>
      </c>
      <c r="N15" s="56">
        <f t="shared" si="12"/>
        <v>365296</v>
      </c>
      <c r="O15" s="10" t="str">
        <f t="shared" si="5"/>
        <v>UNIDAD</v>
      </c>
      <c r="P15" s="57">
        <f t="shared" si="6"/>
        <v>86974.79</v>
      </c>
      <c r="Q15" s="57">
        <f t="shared" si="7"/>
        <v>347899.16</v>
      </c>
    </row>
    <row r="16" spans="1:17" ht="28.5" x14ac:dyDescent="0.25">
      <c r="A16" s="9">
        <v>9</v>
      </c>
      <c r="B16" s="108" t="str">
        <f>+[1]FERRETERIA!B14</f>
        <v>PLATINAS Y PERNOS DE ANCLAJE</v>
      </c>
      <c r="C16" s="101" t="str">
        <f>+[1]FERRETERIA!C14</f>
        <v>UNIDAD</v>
      </c>
      <c r="D16" s="58">
        <f>+[1]FERRETERIA!D14</f>
        <v>3</v>
      </c>
      <c r="E16" s="59">
        <f>+'[1]FERRET. (2)'!E13</f>
        <v>38761</v>
      </c>
      <c r="F16" s="60">
        <f>+D16*E16</f>
        <v>116283</v>
      </c>
      <c r="G16" s="101" t="str">
        <f t="shared" si="3"/>
        <v>UNIDAD</v>
      </c>
      <c r="H16" s="61">
        <f>+D16</f>
        <v>3</v>
      </c>
      <c r="I16" s="62">
        <f>+[1]FERRETERIA!E14</f>
        <v>37815.129999999997</v>
      </c>
      <c r="J16" s="63">
        <f>+I16*H16</f>
        <v>113445.38999999998</v>
      </c>
      <c r="K16" s="11" t="str">
        <f t="shared" si="4"/>
        <v>UNIDAD</v>
      </c>
      <c r="L16" s="64">
        <f>+D16</f>
        <v>3</v>
      </c>
      <c r="M16" s="65">
        <f>+'[1]TOPACO FERR.'!E13</f>
        <v>39706</v>
      </c>
      <c r="N16" s="66">
        <f>+M16*L16</f>
        <v>119118</v>
      </c>
      <c r="O16" s="11" t="str">
        <f t="shared" si="5"/>
        <v>UNIDAD</v>
      </c>
      <c r="P16" s="67">
        <f t="shared" si="6"/>
        <v>37815.129999999997</v>
      </c>
      <c r="Q16" s="67">
        <f t="shared" si="7"/>
        <v>113445.38999999998</v>
      </c>
    </row>
    <row r="17" spans="1:50" x14ac:dyDescent="0.25">
      <c r="A17" s="9">
        <v>10</v>
      </c>
      <c r="B17" s="107" t="str">
        <f>+[1]FERRETERIA!B15</f>
        <v>SOLDADURA</v>
      </c>
      <c r="C17" s="100" t="str">
        <f>+[1]FERRETERIA!C15</f>
        <v>KG</v>
      </c>
      <c r="D17" s="48">
        <f>+[1]FERRETERIA!D15</f>
        <v>8</v>
      </c>
      <c r="E17" s="49">
        <f>+'[1]FERRET. (2)'!E14</f>
        <v>10336</v>
      </c>
      <c r="F17" s="50">
        <f t="shared" ref="F17:F18" si="13">+D17*E17</f>
        <v>82688</v>
      </c>
      <c r="G17" s="100" t="str">
        <f t="shared" si="3"/>
        <v>KG</v>
      </c>
      <c r="H17" s="51">
        <f t="shared" ref="H17:H18" si="14">+D17</f>
        <v>8</v>
      </c>
      <c r="I17" s="52">
        <f>+[1]FERRETERIA!E15</f>
        <v>10084.030000000001</v>
      </c>
      <c r="J17" s="53">
        <f t="shared" ref="J17:J18" si="15">+I17*H17</f>
        <v>80672.240000000005</v>
      </c>
      <c r="K17" s="10" t="str">
        <f t="shared" si="4"/>
        <v>KG</v>
      </c>
      <c r="L17" s="54">
        <f t="shared" ref="L17:L18" si="16">+D17</f>
        <v>8</v>
      </c>
      <c r="M17" s="55">
        <f>+'[1]TOPACO FERR.'!E14</f>
        <v>10588</v>
      </c>
      <c r="N17" s="56">
        <f t="shared" ref="N17:N18" si="17">+M17*L17</f>
        <v>84704</v>
      </c>
      <c r="O17" s="10" t="str">
        <f t="shared" si="5"/>
        <v>KG</v>
      </c>
      <c r="P17" s="57">
        <f t="shared" si="6"/>
        <v>10084.030000000001</v>
      </c>
      <c r="Q17" s="57">
        <f t="shared" si="7"/>
        <v>80672.240000000005</v>
      </c>
    </row>
    <row r="18" spans="1:50" x14ac:dyDescent="0.25">
      <c r="A18" s="9">
        <v>11</v>
      </c>
      <c r="B18" s="107" t="str">
        <f>+[1]FERRETERIA!B16</f>
        <v>PINTURA 3 EN 1</v>
      </c>
      <c r="C18" s="100" t="str">
        <f>+[1]FERRETERIA!C16</f>
        <v>GALON</v>
      </c>
      <c r="D18" s="48">
        <f>+[1]FERRETERIA!D16</f>
        <v>1</v>
      </c>
      <c r="E18" s="49">
        <f>+'[1]FERRET. (2)'!E15</f>
        <v>90441</v>
      </c>
      <c r="F18" s="50">
        <f t="shared" si="13"/>
        <v>90441</v>
      </c>
      <c r="G18" s="100" t="str">
        <f t="shared" si="3"/>
        <v>GALON</v>
      </c>
      <c r="H18" s="51">
        <f t="shared" si="14"/>
        <v>1</v>
      </c>
      <c r="I18" s="52">
        <f>+[1]FERRETERIA!E16</f>
        <v>88235.29</v>
      </c>
      <c r="J18" s="53">
        <f t="shared" si="15"/>
        <v>88235.29</v>
      </c>
      <c r="K18" s="10" t="str">
        <f t="shared" si="4"/>
        <v>GALON</v>
      </c>
      <c r="L18" s="54">
        <f t="shared" si="16"/>
        <v>1</v>
      </c>
      <c r="M18" s="55">
        <f>+'[1]TOPACO FERR.'!E15</f>
        <v>92647</v>
      </c>
      <c r="N18" s="56">
        <f t="shared" si="17"/>
        <v>92647</v>
      </c>
      <c r="O18" s="10" t="str">
        <f t="shared" si="5"/>
        <v>GALON</v>
      </c>
      <c r="P18" s="57">
        <f t="shared" si="6"/>
        <v>88235.29</v>
      </c>
      <c r="Q18" s="57">
        <f t="shared" si="7"/>
        <v>88235.29</v>
      </c>
    </row>
    <row r="19" spans="1:50" ht="28.5" x14ac:dyDescent="0.25">
      <c r="A19" s="9">
        <v>12</v>
      </c>
      <c r="B19" s="107" t="str">
        <f>+[1]FERRETERIA!B17</f>
        <v>PIEDRA SELECCIONADA ENTRE 2" Y 3"</v>
      </c>
      <c r="C19" s="100" t="str">
        <f>+[1]FERRETERIA!C17</f>
        <v>M3</v>
      </c>
      <c r="D19" s="48">
        <f>+[1]FERRETERIA!D17</f>
        <v>112</v>
      </c>
      <c r="E19" s="49">
        <f>+'[1]FERRET. (2)'!E16</f>
        <v>70398</v>
      </c>
      <c r="F19" s="50">
        <f t="shared" ref="F19" si="18">+D19*E19</f>
        <v>7884576</v>
      </c>
      <c r="G19" s="100" t="str">
        <f t="shared" si="3"/>
        <v>M3</v>
      </c>
      <c r="H19" s="51">
        <f>+D19</f>
        <v>112</v>
      </c>
      <c r="I19" s="52">
        <f>+[1]FERRETERIA!E17</f>
        <v>68681.320000000007</v>
      </c>
      <c r="J19" s="53">
        <f t="shared" ref="J19" si="19">+I19*H19</f>
        <v>7692307.8400000008</v>
      </c>
      <c r="K19" s="10" t="str">
        <f t="shared" si="4"/>
        <v>M3</v>
      </c>
      <c r="L19" s="54">
        <f>+D19</f>
        <v>112</v>
      </c>
      <c r="M19" s="55">
        <f>+'[1]TOPACO FERR.'!E16</f>
        <v>72115</v>
      </c>
      <c r="N19" s="56">
        <f t="shared" ref="N19" si="20">+M19*L19</f>
        <v>8076880</v>
      </c>
      <c r="O19" s="10" t="str">
        <f t="shared" si="5"/>
        <v>M3</v>
      </c>
      <c r="P19" s="57">
        <f t="shared" si="6"/>
        <v>68681.320000000007</v>
      </c>
      <c r="Q19" s="57">
        <f t="shared" si="7"/>
        <v>7692307.8400000008</v>
      </c>
    </row>
    <row r="20" spans="1:50" x14ac:dyDescent="0.25">
      <c r="A20" s="9">
        <v>13</v>
      </c>
      <c r="B20" s="107" t="str">
        <f>+[1]FERRETERIA!B18</f>
        <v>ESTOPA</v>
      </c>
      <c r="C20" s="100" t="str">
        <f>+[1]FERRETERIA!C18</f>
        <v>KG</v>
      </c>
      <c r="D20" s="48">
        <f>+[1]FERRETERIA!D18</f>
        <v>36</v>
      </c>
      <c r="E20" s="49">
        <f>+'[1]FERRET. (2)'!E17</f>
        <v>4706</v>
      </c>
      <c r="F20" s="50">
        <f t="shared" si="0"/>
        <v>169416</v>
      </c>
      <c r="G20" s="100" t="str">
        <f t="shared" si="3"/>
        <v>KG</v>
      </c>
      <c r="H20" s="51">
        <f>+D20</f>
        <v>36</v>
      </c>
      <c r="I20" s="52">
        <f>+[1]FERRETERIA!E18</f>
        <v>4590.76</v>
      </c>
      <c r="J20" s="53">
        <f t="shared" si="1"/>
        <v>165267.36000000002</v>
      </c>
      <c r="K20" s="10" t="str">
        <f t="shared" si="4"/>
        <v>KG</v>
      </c>
      <c r="L20" s="54">
        <f>+D20</f>
        <v>36</v>
      </c>
      <c r="M20" s="55">
        <f>+'[1]TOPACO FERR.'!E17</f>
        <v>4820</v>
      </c>
      <c r="N20" s="56">
        <f t="shared" si="2"/>
        <v>173520</v>
      </c>
      <c r="O20" s="10" t="str">
        <f t="shared" si="5"/>
        <v>KG</v>
      </c>
      <c r="P20" s="57">
        <f t="shared" si="6"/>
        <v>4590.76</v>
      </c>
      <c r="Q20" s="57">
        <f t="shared" si="7"/>
        <v>165267.36000000002</v>
      </c>
    </row>
    <row r="21" spans="1:50" ht="28.5" x14ac:dyDescent="0.25">
      <c r="A21" s="9">
        <v>14</v>
      </c>
      <c r="B21" s="107" t="str">
        <f>+[1]FERRETERIA!B19</f>
        <v>MATERIAL DE RECEBO PARA RELLENO</v>
      </c>
      <c r="C21" s="100" t="str">
        <f>+[1]FERRETERIA!C19</f>
        <v>M3</v>
      </c>
      <c r="D21" s="48">
        <f>+[1]FERRETERIA!D19</f>
        <v>16092</v>
      </c>
      <c r="E21" s="49">
        <f>+'[1]FERRET. (2)'!$E$18</f>
        <v>25205</v>
      </c>
      <c r="F21" s="50">
        <f t="shared" ref="F21" si="21">+D21*E21</f>
        <v>405598860</v>
      </c>
      <c r="G21" s="100" t="str">
        <f t="shared" si="3"/>
        <v>M3</v>
      </c>
      <c r="H21" s="51">
        <f>+D21</f>
        <v>16092</v>
      </c>
      <c r="I21" s="52">
        <f>+[1]FERRETERIA!$G$19</f>
        <v>24590</v>
      </c>
      <c r="J21" s="53">
        <f t="shared" ref="J21" si="22">+I21*H21</f>
        <v>395702280</v>
      </c>
      <c r="K21" s="10" t="str">
        <f t="shared" si="4"/>
        <v>M3</v>
      </c>
      <c r="L21" s="54">
        <f>+D21</f>
        <v>16092</v>
      </c>
      <c r="M21" s="55">
        <f>+'[1]TOPACO FERR.'!$E$18</f>
        <v>25820</v>
      </c>
      <c r="N21" s="56">
        <f t="shared" ref="N21" si="23">+M21*L21</f>
        <v>415495440</v>
      </c>
      <c r="O21" s="10" t="str">
        <f t="shared" si="5"/>
        <v>M3</v>
      </c>
      <c r="P21" s="57">
        <f t="shared" si="6"/>
        <v>24590</v>
      </c>
      <c r="Q21" s="57">
        <f t="shared" si="7"/>
        <v>395702280</v>
      </c>
    </row>
    <row r="22" spans="1:50" ht="15" thickBot="1" x14ac:dyDescent="0.3">
      <c r="A22" s="9"/>
      <c r="B22" s="107"/>
      <c r="C22" s="100"/>
      <c r="D22" s="48"/>
      <c r="E22" s="49"/>
      <c r="F22" s="50"/>
      <c r="G22" s="100"/>
      <c r="H22" s="51"/>
      <c r="I22" s="52"/>
      <c r="J22" s="53"/>
      <c r="K22" s="10"/>
      <c r="L22" s="54"/>
      <c r="M22" s="55"/>
      <c r="N22" s="56"/>
      <c r="O22" s="100"/>
      <c r="P22" s="57"/>
      <c r="Q22" s="57"/>
    </row>
    <row r="23" spans="1:50" s="1" customFormat="1" ht="30.75" thickBot="1" x14ac:dyDescent="0.3">
      <c r="A23" s="12"/>
      <c r="B23" s="105" t="s">
        <v>22</v>
      </c>
      <c r="C23" s="98"/>
      <c r="D23" s="6"/>
      <c r="E23" s="13"/>
      <c r="F23" s="14">
        <f>SUM(F8:F22)</f>
        <v>420155180</v>
      </c>
      <c r="G23" s="98"/>
      <c r="H23" s="15"/>
      <c r="I23" s="16"/>
      <c r="J23" s="17">
        <f>SUM(J8:J22)</f>
        <v>409903642.18000001</v>
      </c>
      <c r="K23" s="5"/>
      <c r="L23" s="18"/>
      <c r="M23" s="19"/>
      <c r="N23" s="20">
        <f>SUM(N8:N22)</f>
        <v>430406863</v>
      </c>
      <c r="O23" s="98"/>
      <c r="P23" s="21">
        <f>SUM(P8:P22)</f>
        <v>786803.53</v>
      </c>
      <c r="Q23" s="21">
        <f>SUM(Q8:Q22)</f>
        <v>409903642.18000001</v>
      </c>
    </row>
    <row r="24" spans="1:50" s="1" customFormat="1" ht="30.75" thickBot="1" x14ac:dyDescent="0.3">
      <c r="A24" s="12"/>
      <c r="B24" s="105" t="s">
        <v>8</v>
      </c>
      <c r="C24" s="98"/>
      <c r="D24" s="6"/>
      <c r="E24" s="13"/>
      <c r="F24" s="14">
        <f>+F23</f>
        <v>420155180</v>
      </c>
      <c r="G24" s="98"/>
      <c r="H24" s="15"/>
      <c r="I24" s="16"/>
      <c r="J24" s="17">
        <f>+J23</f>
        <v>409903642.18000001</v>
      </c>
      <c r="K24" s="5"/>
      <c r="L24" s="18"/>
      <c r="M24" s="19"/>
      <c r="N24" s="20">
        <f>+N23</f>
        <v>430406863</v>
      </c>
      <c r="O24" s="98"/>
      <c r="P24" s="21"/>
      <c r="Q24" s="21">
        <f>+Q23</f>
        <v>409903642.18000001</v>
      </c>
    </row>
    <row r="25" spans="1:50" s="1" customFormat="1" ht="15.75" thickBot="1" x14ac:dyDescent="0.3">
      <c r="A25" s="12"/>
      <c r="B25" s="105" t="s">
        <v>20</v>
      </c>
      <c r="C25" s="98"/>
      <c r="D25" s="6"/>
      <c r="E25" s="13"/>
      <c r="F25" s="14">
        <f>SUM(F8:F20)</f>
        <v>14556320</v>
      </c>
      <c r="G25" s="98"/>
      <c r="H25" s="15"/>
      <c r="I25" s="16"/>
      <c r="J25" s="17">
        <f>SUM(J8:J20)</f>
        <v>14201362.18</v>
      </c>
      <c r="K25" s="5"/>
      <c r="L25" s="18"/>
      <c r="M25" s="19"/>
      <c r="N25" s="20">
        <f>SUM(N8:N20)</f>
        <v>14911423</v>
      </c>
      <c r="O25" s="98"/>
      <c r="P25" s="21"/>
      <c r="Q25" s="21">
        <f>SUM(Q8:Q20)</f>
        <v>14201362.18</v>
      </c>
    </row>
    <row r="26" spans="1:50" ht="15" thickBot="1" x14ac:dyDescent="0.3">
      <c r="A26" s="85"/>
      <c r="B26" s="109" t="s">
        <v>21</v>
      </c>
      <c r="C26" s="102">
        <v>0.19</v>
      </c>
      <c r="D26" s="86"/>
      <c r="E26" s="87"/>
      <c r="F26" s="88">
        <f>+F25*C26</f>
        <v>2765700.8</v>
      </c>
      <c r="G26" s="102">
        <v>0.19</v>
      </c>
      <c r="H26" s="89"/>
      <c r="I26" s="90"/>
      <c r="J26" s="91">
        <f>+J25*G26</f>
        <v>2698258.8141999999</v>
      </c>
      <c r="K26" s="96">
        <v>0.19</v>
      </c>
      <c r="L26" s="92"/>
      <c r="M26" s="93"/>
      <c r="N26" s="94">
        <f>+N25*K26</f>
        <v>2833170.37</v>
      </c>
      <c r="O26" s="102">
        <v>0.19</v>
      </c>
      <c r="P26" s="95"/>
      <c r="Q26" s="95">
        <f>+Q25*O26</f>
        <v>2698258.8141999999</v>
      </c>
    </row>
    <row r="27" spans="1:50" s="1" customFormat="1" ht="15.75" thickBot="1" x14ac:dyDescent="0.3">
      <c r="A27" s="12"/>
      <c r="B27" s="105" t="s">
        <v>7</v>
      </c>
      <c r="C27" s="103"/>
      <c r="D27" s="6"/>
      <c r="E27" s="13"/>
      <c r="F27" s="14">
        <f>+F24+F26</f>
        <v>422920880.80000001</v>
      </c>
      <c r="G27" s="103"/>
      <c r="H27" s="15"/>
      <c r="I27" s="16"/>
      <c r="J27" s="17">
        <f>+J24+J26</f>
        <v>412601900.99419999</v>
      </c>
      <c r="K27" s="71"/>
      <c r="L27" s="18"/>
      <c r="M27" s="19"/>
      <c r="N27" s="20">
        <f>+N24+N26</f>
        <v>433240033.37</v>
      </c>
      <c r="O27" s="103"/>
      <c r="P27" s="21"/>
      <c r="Q27" s="21">
        <f>+Q24+Q26</f>
        <v>412601900.99419999</v>
      </c>
    </row>
    <row r="28" spans="1:50" s="28" customFormat="1" ht="15" x14ac:dyDescent="0.25">
      <c r="A28" s="22"/>
      <c r="B28" s="23"/>
      <c r="C28" s="24"/>
      <c r="D28" s="25"/>
      <c r="E28" s="25"/>
      <c r="F28" s="26"/>
      <c r="G28" s="24"/>
      <c r="H28" s="27"/>
      <c r="K28" s="24"/>
      <c r="O28" s="24"/>
      <c r="R28" s="25"/>
      <c r="S28" s="25"/>
      <c r="AS28" s="25"/>
      <c r="AT28" s="25"/>
      <c r="AU28" s="25"/>
      <c r="AV28" s="29"/>
      <c r="AW28" s="29"/>
      <c r="AX28" s="29"/>
    </row>
    <row r="29" spans="1:50" s="28" customFormat="1" ht="15" x14ac:dyDescent="0.25">
      <c r="A29" s="22"/>
      <c r="B29" s="23"/>
      <c r="C29" s="24"/>
      <c r="D29" s="25"/>
      <c r="E29" s="25"/>
      <c r="F29" s="26"/>
      <c r="G29" s="24"/>
      <c r="H29" s="27"/>
      <c r="K29" s="24"/>
      <c r="O29" s="24"/>
      <c r="R29" s="25"/>
      <c r="S29" s="25"/>
      <c r="AS29" s="25"/>
      <c r="AT29" s="25"/>
      <c r="AU29" s="25"/>
      <c r="AV29" s="29"/>
      <c r="AW29" s="29"/>
      <c r="AX29" s="29"/>
    </row>
    <row r="30" spans="1:50" s="28" customFormat="1" ht="15" x14ac:dyDescent="0.25">
      <c r="A30" s="30"/>
      <c r="B30" s="23"/>
      <c r="C30" s="24"/>
      <c r="D30" s="25"/>
      <c r="E30" s="25"/>
      <c r="F30" s="26"/>
      <c r="G30" s="24"/>
      <c r="H30" s="27"/>
      <c r="K30" s="24"/>
      <c r="O30" s="24"/>
      <c r="R30" s="25"/>
      <c r="S30" s="25"/>
      <c r="AS30" s="25"/>
      <c r="AT30" s="25"/>
      <c r="AU30" s="25"/>
      <c r="AV30" s="29"/>
      <c r="AW30" s="29"/>
      <c r="AX30" s="29"/>
    </row>
    <row r="31" spans="1:50" s="26" customFormat="1" ht="15.75" thickBot="1" x14ac:dyDescent="0.3">
      <c r="B31" s="144"/>
      <c r="C31" s="144"/>
      <c r="E31" s="69"/>
      <c r="F31" s="70"/>
      <c r="G31" s="70"/>
      <c r="H31" s="68"/>
      <c r="R31" s="31"/>
      <c r="S31" s="31"/>
      <c r="AO31" s="31"/>
      <c r="AP31" s="32"/>
      <c r="AS31" s="31"/>
      <c r="AT31" s="31"/>
      <c r="AU31" s="31"/>
      <c r="AV31" s="33"/>
      <c r="AW31" s="33"/>
      <c r="AX31" s="33"/>
    </row>
    <row r="32" spans="1:50" s="34" customFormat="1" ht="15" x14ac:dyDescent="0.25">
      <c r="B32" s="145" t="s">
        <v>9</v>
      </c>
      <c r="C32" s="145"/>
      <c r="D32" s="35"/>
      <c r="E32" s="147" t="s">
        <v>11</v>
      </c>
      <c r="F32" s="148"/>
      <c r="G32" s="148"/>
      <c r="H32" s="68"/>
      <c r="R32" s="33"/>
      <c r="S32" s="33"/>
      <c r="AO32" s="33"/>
      <c r="AP32" s="36"/>
      <c r="AS32" s="33"/>
      <c r="AT32" s="33"/>
      <c r="AU32" s="33"/>
      <c r="AV32" s="33"/>
      <c r="AW32" s="33"/>
      <c r="AX32" s="33"/>
    </row>
    <row r="33" spans="2:50" s="26" customFormat="1" ht="15" x14ac:dyDescent="0.25">
      <c r="B33" s="146" t="s">
        <v>10</v>
      </c>
      <c r="C33" s="146"/>
      <c r="D33" s="37"/>
      <c r="E33" s="146" t="s">
        <v>12</v>
      </c>
      <c r="F33" s="149"/>
      <c r="G33" s="149"/>
      <c r="H33" s="68"/>
      <c r="R33" s="31"/>
      <c r="S33" s="31"/>
      <c r="AO33" s="31"/>
      <c r="AP33" s="32"/>
      <c r="AS33" s="31"/>
      <c r="AT33" s="31"/>
      <c r="AU33" s="31"/>
      <c r="AV33" s="33"/>
      <c r="AW33" s="33"/>
      <c r="AX33" s="33"/>
    </row>
    <row r="34" spans="2:50" ht="5.0999999999999996" customHeight="1" x14ac:dyDescent="0.25"/>
  </sheetData>
  <mergeCells count="16">
    <mergeCell ref="B31:C31"/>
    <mergeCell ref="B32:C32"/>
    <mergeCell ref="B33:C33"/>
    <mergeCell ref="E32:G32"/>
    <mergeCell ref="E33:G33"/>
    <mergeCell ref="P3:Q5"/>
    <mergeCell ref="H3:J3"/>
    <mergeCell ref="L3:N3"/>
    <mergeCell ref="D3:F3"/>
    <mergeCell ref="A1:Q1"/>
    <mergeCell ref="D5:F5"/>
    <mergeCell ref="L4:N4"/>
    <mergeCell ref="L5:N5"/>
    <mergeCell ref="H4:J4"/>
    <mergeCell ref="H5:J5"/>
    <mergeCell ref="D4:F4"/>
  </mergeCells>
  <printOptions horizontalCentered="1"/>
  <pageMargins left="0.39370078740157483" right="0.39370078740157483" top="0.59055118110236227" bottom="0.59055118110236227" header="0.19685039370078741" footer="0.19685039370078741"/>
  <pageSetup scale="66" fitToHeight="100" orientation="landscape" r:id="rId1"/>
  <headerFooter>
    <oddHeader>&amp;F</oddHeader>
    <oddFooter>&amp;L&amp;A&amp;C&amp;B Confidencial&amp;B&amp;RPágina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REVISION MAT. FERRETERIA</vt:lpstr>
      <vt:lpstr>'REVISION MAT. FERRETERIA'!Área_de_impresión</vt:lpstr>
      <vt:lpstr>'REVISION MAT. FERRETERIA'!Títulos_a_imprimir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mario agudelo gómez</dc:creator>
  <cp:lastModifiedBy>Arq. JOSE F. JARA</cp:lastModifiedBy>
  <cp:lastPrinted>2024-09-03T12:30:34Z</cp:lastPrinted>
  <dcterms:created xsi:type="dcterms:W3CDTF">2024-03-31T23:45:07Z</dcterms:created>
  <dcterms:modified xsi:type="dcterms:W3CDTF">2024-09-03T12:40:54Z</dcterms:modified>
</cp:coreProperties>
</file>